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/>
  <xr:revisionPtr revIDLastSave="10" documentId="11_B0EDE49F4E90F5A9C5CC55246FC916F5D2BAD978" xr6:coauthVersionLast="47" xr6:coauthVersionMax="47" xr10:uidLastSave="{889C5A7E-2750-4506-9248-86484009E342}"/>
  <bookViews>
    <workbookView xWindow="28680" yWindow="4425" windowWidth="20730" windowHeight="11160" xr2:uid="{00000000-000D-0000-FFFF-FFFF00000000}"/>
  </bookViews>
  <sheets>
    <sheet name="Sheet1" sheetId="1" r:id="rId1"/>
  </sheets>
  <definedNames>
    <definedName name="_xlnm.Print_Area" localSheetId="0">Sheet1!$A$1:$U$54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40" i="1" s="1"/>
  <c r="J27" i="1"/>
  <c r="P25" i="1"/>
  <c r="M25" i="1"/>
  <c r="J25" i="1"/>
  <c r="J22" i="1"/>
  <c r="P38" i="1"/>
  <c r="M38" i="1"/>
  <c r="J38" i="1"/>
  <c r="P33" i="1"/>
  <c r="M33" i="1"/>
  <c r="J33" i="1"/>
  <c r="P22" i="1"/>
  <c r="M22" i="1"/>
  <c r="P12" i="1"/>
  <c r="M12" i="1"/>
  <c r="J12" i="1"/>
  <c r="P39" i="1" l="1"/>
  <c r="M39" i="1"/>
  <c r="J13" i="1"/>
  <c r="J28" i="1" l="1"/>
  <c r="P26" i="1"/>
  <c r="P27" i="1" s="1"/>
  <c r="M26" i="1"/>
  <c r="M27" i="1" s="1"/>
  <c r="J26" i="1"/>
  <c r="M28" i="1" l="1"/>
  <c r="L48" i="1" s="1"/>
  <c r="P28" i="1"/>
  <c r="L50" i="1" s="1"/>
  <c r="J41" i="1"/>
  <c r="L46" i="1"/>
  <c r="J42" i="1" l="1"/>
  <c r="Q52" i="1"/>
  <c r="Q46" i="1"/>
</calcChain>
</file>

<file path=xl/sharedStrings.xml><?xml version="1.0" encoding="utf-8"?>
<sst xmlns="http://schemas.openxmlformats.org/spreadsheetml/2006/main" count="103" uniqueCount="73">
  <si>
    <t>調査件名</t>
  </si>
  <si>
    <t>試験年月日</t>
  </si>
  <si>
    <t>地点番号（地盤高）</t>
  </si>
  <si>
    <t>試験者</t>
  </si>
  <si>
    <t>Ⅰ．試験用砂の密度較正</t>
  </si>
  <si>
    <t>測定No.</t>
  </si>
  <si>
    <t>較正容器と砂の質量</t>
  </si>
  <si>
    <r>
      <t>ｍ</t>
    </r>
    <r>
      <rPr>
        <i/>
        <vertAlign val="subscript"/>
        <sz val="9"/>
        <color theme="1"/>
        <rFont val="ＭＳ Ｐ明朝"/>
        <charset val="134"/>
      </rPr>
      <t>２</t>
    </r>
  </si>
  <si>
    <t>g</t>
  </si>
  <si>
    <t>較正容器の質量</t>
  </si>
  <si>
    <r>
      <t>ｍ</t>
    </r>
    <r>
      <rPr>
        <i/>
        <vertAlign val="subscript"/>
        <sz val="9"/>
        <color theme="1"/>
        <rFont val="ＭＳ Ｐ明朝"/>
        <charset val="134"/>
      </rPr>
      <t>１</t>
    </r>
  </si>
  <si>
    <t>較正容器の容量</t>
  </si>
  <si>
    <t>V</t>
  </si>
  <si>
    <t>㎤</t>
  </si>
  <si>
    <t>乾燥密度</t>
  </si>
  <si>
    <r>
      <t>ｐ</t>
    </r>
    <r>
      <rPr>
        <i/>
        <vertAlign val="subscript"/>
        <sz val="9"/>
        <color theme="1"/>
        <rFont val="ＭＳ Ｐ明朝"/>
        <charset val="134"/>
      </rPr>
      <t>ｄｓ</t>
    </r>
    <r>
      <rPr>
        <i/>
        <sz val="9"/>
        <color theme="1"/>
        <rFont val="ＭＳ Ｐ明朝"/>
        <charset val="134"/>
      </rPr>
      <t>＝（ｍ</t>
    </r>
    <r>
      <rPr>
        <i/>
        <vertAlign val="subscript"/>
        <sz val="9"/>
        <color theme="1"/>
        <rFont val="ＭＳ Ｐ明朝"/>
        <charset val="134"/>
      </rPr>
      <t>２</t>
    </r>
    <r>
      <rPr>
        <i/>
        <sz val="9"/>
        <color theme="1"/>
        <rFont val="ＭＳ Ｐ明朝"/>
        <charset val="134"/>
      </rPr>
      <t>-ｍ</t>
    </r>
    <r>
      <rPr>
        <i/>
        <vertAlign val="subscript"/>
        <sz val="9"/>
        <color theme="1"/>
        <rFont val="ＭＳ Ｐ明朝"/>
        <charset val="134"/>
      </rPr>
      <t>１</t>
    </r>
    <r>
      <rPr>
        <i/>
        <sz val="9"/>
        <color theme="1"/>
        <rFont val="ＭＳ Ｐ明朝"/>
        <charset val="134"/>
      </rPr>
      <t>）/Ｖ</t>
    </r>
  </si>
  <si>
    <t>ｇ/㎤</t>
  </si>
  <si>
    <t>Ⅱ．試験用砂の乾燥密度</t>
  </si>
  <si>
    <r>
      <t>ｐ</t>
    </r>
    <r>
      <rPr>
        <i/>
        <vertAlign val="subscript"/>
        <sz val="9"/>
        <color theme="1"/>
        <rFont val="ＭＳ Ｐ明朝"/>
        <charset val="134"/>
      </rPr>
      <t>ｄｓ</t>
    </r>
  </si>
  <si>
    <t>Ⅲ．測　　定</t>
  </si>
  <si>
    <t>測定器No.</t>
  </si>
  <si>
    <t>試験孔No.</t>
  </si>
  <si>
    <t>最大粒径</t>
  </si>
  <si>
    <t>mm</t>
  </si>
  <si>
    <t>試験方法</t>
  </si>
  <si>
    <t>容器No.</t>
  </si>
  <si>
    <t>容器質量</t>
  </si>
  <si>
    <t>ｇ</t>
  </si>
  <si>
    <t>　（試 験 孔 か ら 取 り 出し た土+容器）質量</t>
  </si>
  <si>
    <t>試 験 孔 か ら 取 り 出 し た土 の 湿 潤 質 量</t>
  </si>
  <si>
    <r>
      <t>ｍ</t>
    </r>
    <r>
      <rPr>
        <i/>
        <vertAlign val="subscript"/>
        <sz val="9"/>
        <color theme="1"/>
        <rFont val="ＭＳ Ｐ明朝"/>
        <charset val="134"/>
      </rPr>
      <t>3</t>
    </r>
  </si>
  <si>
    <t>（試験用砂+容器）質量</t>
  </si>
  <si>
    <r>
      <t>ｍ</t>
    </r>
    <r>
      <rPr>
        <i/>
        <vertAlign val="subscript"/>
        <sz val="9"/>
        <color theme="1"/>
        <rFont val="ＭＳ Ｐ明朝"/>
        <charset val="134"/>
      </rPr>
      <t>4</t>
    </r>
  </si>
  <si>
    <t>（残った試験用砂+容器）質量</t>
  </si>
  <si>
    <r>
      <t>ｍ</t>
    </r>
    <r>
      <rPr>
        <i/>
        <vertAlign val="subscript"/>
        <sz val="9"/>
        <color theme="1"/>
        <rFont val="ＭＳ Ｐ明朝"/>
        <charset val="134"/>
      </rPr>
      <t>5</t>
    </r>
  </si>
  <si>
    <t>ベースプレート部の砂の質量</t>
  </si>
  <si>
    <r>
      <t>ｍ</t>
    </r>
    <r>
      <rPr>
        <i/>
        <vertAlign val="subscript"/>
        <sz val="9"/>
        <color theme="1"/>
        <rFont val="ＭＳ Ｐ明朝"/>
        <charset val="134"/>
      </rPr>
      <t>ｐ</t>
    </r>
  </si>
  <si>
    <t>試験孔の体積</t>
  </si>
  <si>
    <r>
      <t>V</t>
    </r>
    <r>
      <rPr>
        <i/>
        <vertAlign val="subscript"/>
        <sz val="9"/>
        <color theme="1"/>
        <rFont val="ＭＳ Ｐ明朝"/>
        <charset val="134"/>
      </rPr>
      <t>0</t>
    </r>
    <r>
      <rPr>
        <i/>
        <sz val="9"/>
        <color theme="1"/>
        <rFont val="ＭＳ Ｐ明朝"/>
        <charset val="134"/>
      </rPr>
      <t>=(m</t>
    </r>
    <r>
      <rPr>
        <i/>
        <vertAlign val="subscript"/>
        <sz val="9"/>
        <color theme="1"/>
        <rFont val="ＭＳ Ｐ明朝"/>
        <charset val="134"/>
      </rPr>
      <t>4</t>
    </r>
    <r>
      <rPr>
        <i/>
        <sz val="9"/>
        <color theme="1"/>
        <rFont val="ＭＳ Ｐ明朝"/>
        <charset val="134"/>
      </rPr>
      <t>-m</t>
    </r>
    <r>
      <rPr>
        <i/>
        <vertAlign val="subscript"/>
        <sz val="9"/>
        <color theme="1"/>
        <rFont val="ＭＳ Ｐ明朝"/>
        <charset val="134"/>
      </rPr>
      <t>5</t>
    </r>
    <r>
      <rPr>
        <i/>
        <sz val="9"/>
        <color theme="1"/>
        <rFont val="ＭＳ Ｐ明朝"/>
        <charset val="134"/>
      </rPr>
      <t>-m</t>
    </r>
    <r>
      <rPr>
        <i/>
        <vertAlign val="subscript"/>
        <sz val="9"/>
        <color theme="1"/>
        <rFont val="ＭＳ Ｐ明朝"/>
        <charset val="134"/>
      </rPr>
      <t>p</t>
    </r>
    <r>
      <rPr>
        <i/>
        <sz val="9"/>
        <color theme="1"/>
        <rFont val="ＭＳ Ｐ明朝"/>
        <charset val="134"/>
      </rPr>
      <t>)/p</t>
    </r>
    <r>
      <rPr>
        <i/>
        <vertAlign val="subscript"/>
        <sz val="9"/>
        <color theme="1"/>
        <rFont val="ＭＳ Ｐ明朝"/>
        <charset val="134"/>
      </rPr>
      <t>ds</t>
    </r>
  </si>
  <si>
    <t>湿潤密度</t>
  </si>
  <si>
    <r>
      <t>p</t>
    </r>
    <r>
      <rPr>
        <i/>
        <vertAlign val="subscript"/>
        <sz val="9"/>
        <color theme="1"/>
        <rFont val="ＭＳ Ｐ明朝"/>
        <charset val="134"/>
      </rPr>
      <t>t</t>
    </r>
    <r>
      <rPr>
        <i/>
        <sz val="9"/>
        <color theme="1"/>
        <rFont val="ＭＳ Ｐ明朝"/>
        <charset val="134"/>
      </rPr>
      <t>=m</t>
    </r>
    <r>
      <rPr>
        <i/>
        <vertAlign val="subscript"/>
        <sz val="9"/>
        <color theme="1"/>
        <rFont val="ＭＳ Ｐ明朝"/>
        <charset val="134"/>
      </rPr>
      <t>3</t>
    </r>
    <r>
      <rPr>
        <i/>
        <sz val="9"/>
        <color theme="1"/>
        <rFont val="ＭＳ Ｐ明朝"/>
        <charset val="134"/>
      </rPr>
      <t>/V</t>
    </r>
    <r>
      <rPr>
        <i/>
        <vertAlign val="subscript"/>
        <sz val="9"/>
        <color theme="1"/>
        <rFont val="ＭＳ Ｐ明朝"/>
        <charset val="134"/>
      </rPr>
      <t>0</t>
    </r>
  </si>
  <si>
    <r>
      <t>p</t>
    </r>
    <r>
      <rPr>
        <i/>
        <vertAlign val="subscript"/>
        <sz val="9"/>
        <color theme="1"/>
        <rFont val="ＭＳ Ｐ明朝"/>
        <charset val="134"/>
      </rPr>
      <t>d</t>
    </r>
    <r>
      <rPr>
        <i/>
        <sz val="9"/>
        <color theme="1"/>
        <rFont val="ＭＳ Ｐ明朝"/>
        <charset val="134"/>
      </rPr>
      <t>=p</t>
    </r>
    <r>
      <rPr>
        <i/>
        <vertAlign val="subscript"/>
        <sz val="9"/>
        <color theme="1"/>
        <rFont val="ＭＳ Ｐ明朝"/>
        <charset val="134"/>
      </rPr>
      <t>t</t>
    </r>
    <r>
      <rPr>
        <i/>
        <sz val="9"/>
        <color theme="1"/>
        <rFont val="ＭＳ Ｐ明朝"/>
        <charset val="134"/>
      </rPr>
      <t>/(1+w/100))</t>
    </r>
  </si>
  <si>
    <t>含水比</t>
  </si>
  <si>
    <t>容　器　No.</t>
  </si>
  <si>
    <r>
      <t>m</t>
    </r>
    <r>
      <rPr>
        <i/>
        <vertAlign val="subscript"/>
        <sz val="11"/>
        <color theme="1"/>
        <rFont val="ＭＳ Ｐ明朝"/>
        <charset val="134"/>
      </rPr>
      <t>a</t>
    </r>
  </si>
  <si>
    <r>
      <t>m</t>
    </r>
    <r>
      <rPr>
        <i/>
        <vertAlign val="subscript"/>
        <sz val="11"/>
        <color theme="1"/>
        <rFont val="ＭＳ Ｐ明朝"/>
        <charset val="134"/>
      </rPr>
      <t>b</t>
    </r>
  </si>
  <si>
    <r>
      <t>m</t>
    </r>
    <r>
      <rPr>
        <i/>
        <vertAlign val="subscript"/>
        <sz val="11"/>
        <color theme="1"/>
        <rFont val="ＭＳ Ｐ明朝"/>
        <charset val="134"/>
      </rPr>
      <t>c</t>
    </r>
  </si>
  <si>
    <t>w</t>
  </si>
  <si>
    <t>％</t>
  </si>
  <si>
    <r>
      <t>平均値　</t>
    </r>
    <r>
      <rPr>
        <i/>
        <sz val="11"/>
        <color theme="1"/>
        <rFont val="ＭＳ Ｐ明朝"/>
        <charset val="134"/>
      </rPr>
      <t>ｗ</t>
    </r>
  </si>
  <si>
    <t>平均値</t>
  </si>
  <si>
    <r>
      <t>含水比　</t>
    </r>
    <r>
      <rPr>
        <i/>
        <sz val="11"/>
        <color theme="1"/>
        <rFont val="ＭＳ Ｐ明朝"/>
        <charset val="134"/>
      </rPr>
      <t>ｗ</t>
    </r>
  </si>
  <si>
    <r>
      <t>湿潤密度　</t>
    </r>
    <r>
      <rPr>
        <i/>
        <sz val="11"/>
        <color theme="1"/>
        <rFont val="ＭＳ Ｐ明朝"/>
        <charset val="134"/>
      </rPr>
      <t>ｐ</t>
    </r>
    <r>
      <rPr>
        <i/>
        <vertAlign val="subscript"/>
        <sz val="11"/>
        <color theme="1"/>
        <rFont val="ＭＳ Ｐ明朝"/>
        <charset val="134"/>
      </rPr>
      <t>ｔ</t>
    </r>
  </si>
  <si>
    <r>
      <t>乾燥密度</t>
    </r>
    <r>
      <rPr>
        <i/>
        <sz val="11"/>
        <color theme="1"/>
        <rFont val="ＭＳ Ｐ明朝"/>
        <charset val="134"/>
      </rPr>
      <t>　ｐ</t>
    </r>
    <r>
      <rPr>
        <i/>
        <vertAlign val="subscript"/>
        <sz val="11"/>
        <color theme="1"/>
        <rFont val="ＭＳ Ｐ明朝"/>
        <charset val="134"/>
      </rPr>
      <t>ｄ</t>
    </r>
  </si>
  <si>
    <t>特記事項</t>
  </si>
  <si>
    <t>最大乾燥密度</t>
  </si>
  <si>
    <t>締固め度</t>
  </si>
  <si>
    <t>平均締固め度</t>
  </si>
  <si>
    <t>①</t>
  </si>
  <si>
    <t>②</t>
  </si>
  <si>
    <t>最適含水比</t>
  </si>
  <si>
    <t>③</t>
  </si>
  <si>
    <t>最低締固め度</t>
  </si>
  <si>
    <t>①</t>
    <phoneticPr fontId="10"/>
  </si>
  <si>
    <t>②</t>
    <phoneticPr fontId="10"/>
  </si>
  <si>
    <t>③</t>
    <phoneticPr fontId="10"/>
  </si>
  <si>
    <t>φ15法</t>
    <rPh sb="3" eb="4">
      <t>ホウ</t>
    </rPh>
    <phoneticPr fontId="10"/>
  </si>
  <si>
    <t>№3（路床工）</t>
    <rPh sb="3" eb="6">
      <t>ロショウコウ</t>
    </rPh>
    <phoneticPr fontId="10"/>
  </si>
  <si>
    <t>○○　○○</t>
    <phoneticPr fontId="10"/>
  </si>
  <si>
    <t>○○道路改良工事</t>
    <rPh sb="2" eb="8">
      <t>ドウロカイリョウコウジ</t>
    </rPh>
    <phoneticPr fontId="10"/>
  </si>
  <si>
    <t>2030年　1月　1日</t>
    <rPh sb="4" eb="5">
      <t>ネン</t>
    </rPh>
    <rPh sb="7" eb="8">
      <t>ガツ</t>
    </rPh>
    <rPh sb="10" eb="11">
      <t>ニチ</t>
    </rPh>
    <phoneticPr fontId="10"/>
  </si>
  <si>
    <t>　JGS　1611</t>
    <phoneticPr fontId="10"/>
  </si>
  <si>
    <t>突き砂による土の密度試験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</si>
</sst>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0.000_ "/>
    <numFmt numFmtId="179" formatCode="0.0_ "/>
    <numFmt numFmtId="180" formatCode="0.000"/>
  </numFmts>
  <fonts count="13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charset val="134"/>
    </font>
    <font>
      <sz val="16"/>
      <color theme="1"/>
      <name val="ＭＳ Ｐ明朝"/>
      <charset val="134"/>
    </font>
    <font>
      <i/>
      <sz val="9"/>
      <color theme="1"/>
      <name val="ＭＳ Ｐ明朝"/>
      <charset val="134"/>
    </font>
    <font>
      <sz val="8"/>
      <color theme="1"/>
      <name val="ＭＳ Ｐ明朝"/>
      <charset val="134"/>
    </font>
    <font>
      <sz val="10"/>
      <color theme="1"/>
      <name val="ＭＳ Ｐ明朝"/>
      <charset val="134"/>
    </font>
    <font>
      <i/>
      <sz val="11"/>
      <color theme="1"/>
      <name val="ＭＳ Ｐ明朝"/>
      <charset val="134"/>
    </font>
    <font>
      <vertAlign val="subscript"/>
      <sz val="11"/>
      <color theme="1"/>
      <name val="ＭＳ Ｐ明朝"/>
      <charset val="134"/>
    </font>
    <font>
      <i/>
      <vertAlign val="subscript"/>
      <sz val="9"/>
      <color theme="1"/>
      <name val="ＭＳ Ｐ明朝"/>
      <charset val="134"/>
    </font>
    <font>
      <i/>
      <vertAlign val="subscript"/>
      <sz val="11"/>
      <color theme="1"/>
      <name val="ＭＳ Ｐ明朝"/>
      <charset val="134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1" fillId="0" borderId="2" xfId="0" applyNumberFormat="1" applyFont="1" applyBorder="1">
      <alignment vertical="center"/>
    </xf>
    <xf numFmtId="0" fontId="1" fillId="0" borderId="2" xfId="0" applyNumberFormat="1" applyFont="1" applyBorder="1" applyAlignment="1">
      <alignment horizontal="distributed" vertical="center"/>
    </xf>
    <xf numFmtId="0" fontId="1" fillId="0" borderId="4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2" xfId="0" applyNumberFormat="1" applyFont="1" applyBorder="1">
      <alignment vertical="center"/>
    </xf>
    <xf numFmtId="0" fontId="1" fillId="0" borderId="2" xfId="0" applyNumberFormat="1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4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0" fontId="1" fillId="0" borderId="2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179" fontId="1" fillId="0" borderId="0" xfId="0" applyNumberFormat="1" applyFon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0" applyNumberFormat="1" applyFont="1" applyAlignment="1">
      <alignment horizontal="distributed" vertical="center" shrinkToFit="1"/>
    </xf>
    <xf numFmtId="0" fontId="1" fillId="0" borderId="4" xfId="0" applyNumberFormat="1" applyFont="1" applyBorder="1" applyAlignment="1">
      <alignment vertical="center" shrinkToFit="1"/>
    </xf>
    <xf numFmtId="0" fontId="1" fillId="0" borderId="36" xfId="0" applyNumberFormat="1" applyFont="1" applyBorder="1">
      <alignment vertical="center"/>
    </xf>
    <xf numFmtId="0" fontId="1" fillId="0" borderId="38" xfId="0" applyNumberFormat="1" applyFont="1" applyBorder="1">
      <alignment vertical="center"/>
    </xf>
    <xf numFmtId="0" fontId="1" fillId="0" borderId="40" xfId="0" applyNumberFormat="1" applyFont="1" applyBorder="1">
      <alignment vertical="center"/>
    </xf>
    <xf numFmtId="0" fontId="1" fillId="0" borderId="36" xfId="0" applyNumberFormat="1" applyFont="1" applyBorder="1" applyAlignment="1">
      <alignment horizontal="distributed" vertical="center"/>
    </xf>
    <xf numFmtId="0" fontId="1" fillId="0" borderId="38" xfId="0" applyNumberFormat="1" applyFont="1" applyBorder="1" applyAlignment="1">
      <alignment horizontal="distributed" vertical="center"/>
    </xf>
    <xf numFmtId="0" fontId="4" fillId="0" borderId="38" xfId="0" applyNumberFormat="1" applyFont="1" applyBorder="1" applyAlignment="1">
      <alignment horizontal="distributed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9" fontId="1" fillId="0" borderId="15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179" fontId="1" fillId="0" borderId="17" xfId="0" applyNumberFormat="1" applyFont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/>
    </xf>
    <xf numFmtId="179" fontId="1" fillId="0" borderId="20" xfId="0" applyNumberFormat="1" applyFont="1" applyBorder="1" applyAlignment="1">
      <alignment horizontal="center" vertical="center"/>
    </xf>
    <xf numFmtId="179" fontId="1" fillId="0" borderId="21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179" fontId="1" fillId="0" borderId="30" xfId="0" applyNumberFormat="1" applyFont="1" applyBorder="1" applyAlignment="1">
      <alignment horizontal="center" vertical="center"/>
    </xf>
    <xf numFmtId="179" fontId="1" fillId="0" borderId="3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distributed" vertical="center" indent="3"/>
    </xf>
    <xf numFmtId="179" fontId="1" fillId="0" borderId="2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distributed" vertical="center" indent="3"/>
    </xf>
    <xf numFmtId="180" fontId="1" fillId="0" borderId="2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distributed" vertical="center" indent="3"/>
    </xf>
    <xf numFmtId="0" fontId="1" fillId="0" borderId="5" xfId="0" applyNumberFormat="1" applyFont="1" applyBorder="1" applyAlignment="1">
      <alignment horizontal="center" vertical="center" textRotation="255"/>
    </xf>
    <xf numFmtId="0" fontId="1" fillId="0" borderId="6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8" xfId="0" applyNumberFormat="1" applyFont="1" applyBorder="1" applyAlignment="1">
      <alignment horizontal="center" vertical="center" textRotation="255"/>
    </xf>
    <xf numFmtId="0" fontId="6" fillId="0" borderId="41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distributed" vertical="center" indent="3"/>
    </xf>
    <xf numFmtId="179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center" vertical="center"/>
    </xf>
    <xf numFmtId="177" fontId="1" fillId="0" borderId="38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distributed" vertical="center" shrinkToFit="1"/>
    </xf>
    <xf numFmtId="0" fontId="3" fillId="0" borderId="40" xfId="0" applyNumberFormat="1" applyFont="1" applyBorder="1" applyAlignment="1">
      <alignment horizontal="center" vertical="center"/>
    </xf>
    <xf numFmtId="178" fontId="1" fillId="0" borderId="41" xfId="0" applyNumberFormat="1" applyFont="1" applyBorder="1" applyAlignment="1">
      <alignment horizontal="center" vertical="center"/>
    </xf>
    <xf numFmtId="178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distributed" vertical="center" shrinkToFit="1"/>
    </xf>
    <xf numFmtId="0" fontId="3" fillId="0" borderId="38" xfId="0" applyNumberFormat="1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center" vertical="center"/>
    </xf>
    <xf numFmtId="178" fontId="1" fillId="0" borderId="39" xfId="0" applyNumberFormat="1" applyFont="1" applyBorder="1" applyAlignment="1">
      <alignment horizontal="center" vertical="center"/>
    </xf>
    <xf numFmtId="178" fontId="1" fillId="0" borderId="38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distributed" vertical="center" shrinkToFit="1"/>
    </xf>
    <xf numFmtId="1" fontId="1" fillId="0" borderId="39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 wrapText="1"/>
    </xf>
    <xf numFmtId="0" fontId="5" fillId="0" borderId="38" xfId="0" applyNumberFormat="1" applyFont="1" applyBorder="1" applyAlignment="1">
      <alignment horizontal="distributed" vertical="center" shrinkToFit="1"/>
    </xf>
    <xf numFmtId="0" fontId="11" fillId="0" borderId="39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distributed" vertical="center" shrinkToFit="1"/>
    </xf>
    <xf numFmtId="0" fontId="11" fillId="0" borderId="3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distributed" vertical="center" shrinkToFit="1"/>
    </xf>
    <xf numFmtId="0" fontId="1" fillId="0" borderId="2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12" fillId="0" borderId="33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12" fillId="0" borderId="32" xfId="0" applyNumberFormat="1" applyFont="1" applyBorder="1" applyAlignment="1">
      <alignment horizontal="center" vertical="distributed"/>
    </xf>
    <xf numFmtId="0" fontId="2" fillId="0" borderId="32" xfId="0" applyNumberFormat="1" applyFont="1" applyBorder="1" applyAlignment="1">
      <alignment horizontal="center" vertical="distributed"/>
    </xf>
    <xf numFmtId="0" fontId="2" fillId="0" borderId="33" xfId="0" applyNumberFormat="1" applyFont="1" applyBorder="1" applyAlignment="1">
      <alignment horizontal="center" vertical="distributed"/>
    </xf>
    <xf numFmtId="0" fontId="2" fillId="0" borderId="35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distributed" vertical="center" shrinkToFit="1"/>
    </xf>
    <xf numFmtId="0" fontId="1" fillId="0" borderId="4" xfId="0" applyNumberFormat="1" applyFont="1" applyBorder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view="pageBreakPreview" zoomScale="110" zoomScaleNormal="100" zoomScaleSheetLayoutView="110" workbookViewId="0">
      <selection activeCell="E1" sqref="E1:Q1"/>
    </sheetView>
  </sheetViews>
  <sheetFormatPr defaultColWidth="9" defaultRowHeight="13.5" x14ac:dyDescent="0.15"/>
  <cols>
    <col min="1" max="1" width="4.25" style="1" customWidth="1"/>
    <col min="2" max="7" width="4.75" style="1" customWidth="1"/>
    <col min="8" max="8" width="8.375" style="1" customWidth="1"/>
    <col min="9" max="9" width="4.75" style="1" customWidth="1"/>
    <col min="10" max="21" width="4.125" style="1" customWidth="1"/>
    <col min="22" max="16384" width="9" style="1"/>
  </cols>
  <sheetData>
    <row r="1" spans="1:21" ht="30" customHeight="1" thickBot="1" x14ac:dyDescent="0.2">
      <c r="A1" s="124" t="s">
        <v>71</v>
      </c>
      <c r="B1" s="125"/>
      <c r="C1" s="125"/>
      <c r="D1" s="125"/>
      <c r="E1" s="126" t="s">
        <v>72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R1" s="129"/>
      <c r="S1" s="130"/>
      <c r="T1" s="130"/>
      <c r="U1" s="130"/>
    </row>
    <row r="2" spans="1:2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" customHeight="1" x14ac:dyDescent="0.15">
      <c r="A3" s="131" t="s">
        <v>0</v>
      </c>
      <c r="B3" s="131"/>
      <c r="C3" s="136" t="s">
        <v>69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3"/>
      <c r="O3" s="132" t="s">
        <v>1</v>
      </c>
      <c r="P3" s="132"/>
      <c r="Q3" s="136" t="s">
        <v>70</v>
      </c>
      <c r="R3" s="137"/>
      <c r="S3" s="137"/>
      <c r="T3" s="137"/>
      <c r="U3" s="137"/>
    </row>
    <row r="4" spans="1: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8"/>
      <c r="P4" s="18"/>
      <c r="Q4" s="3"/>
      <c r="R4" s="3"/>
      <c r="S4" s="3"/>
      <c r="T4" s="3"/>
      <c r="U4" s="3"/>
    </row>
    <row r="5" spans="1:21" ht="17.100000000000001" customHeight="1" x14ac:dyDescent="0.15">
      <c r="A5" s="4" t="s">
        <v>2</v>
      </c>
      <c r="B5" s="3"/>
      <c r="C5" s="3"/>
      <c r="D5" s="3"/>
      <c r="E5" s="135" t="s">
        <v>67</v>
      </c>
      <c r="F5" s="40"/>
      <c r="G5" s="40"/>
      <c r="H5" s="40"/>
      <c r="I5" s="40"/>
      <c r="J5" s="40"/>
      <c r="K5" s="40"/>
      <c r="L5" s="40"/>
      <c r="M5" s="40"/>
      <c r="N5" s="3"/>
      <c r="O5" s="133" t="s">
        <v>3</v>
      </c>
      <c r="P5" s="133"/>
      <c r="Q5" s="135" t="s">
        <v>68</v>
      </c>
      <c r="R5" s="40"/>
      <c r="S5" s="40"/>
      <c r="T5" s="40"/>
      <c r="U5" s="40"/>
    </row>
    <row r="6" spans="1:21" ht="9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15">
      <c r="A7" s="134" t="s">
        <v>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2"/>
      <c r="O7" s="12"/>
      <c r="P7" s="12"/>
      <c r="Q7" s="12"/>
      <c r="R7" s="12"/>
      <c r="S7" s="12"/>
      <c r="T7" s="12"/>
      <c r="U7" s="12"/>
    </row>
    <row r="8" spans="1:21" x14ac:dyDescent="0.15">
      <c r="A8" s="5"/>
      <c r="B8" s="120" t="s">
        <v>5</v>
      </c>
      <c r="C8" s="120"/>
      <c r="D8" s="120"/>
      <c r="E8" s="120"/>
      <c r="F8" s="6"/>
      <c r="G8" s="6"/>
      <c r="H8" s="5"/>
      <c r="I8" s="5"/>
      <c r="J8" s="86">
        <v>1</v>
      </c>
      <c r="K8" s="28"/>
      <c r="L8" s="28"/>
      <c r="M8" s="86">
        <v>2</v>
      </c>
      <c r="N8" s="28"/>
      <c r="O8" s="28"/>
      <c r="P8" s="86">
        <v>3</v>
      </c>
      <c r="Q8" s="28"/>
      <c r="R8" s="28"/>
      <c r="S8" s="86">
        <v>4</v>
      </c>
      <c r="T8" s="28"/>
      <c r="U8" s="28"/>
    </row>
    <row r="9" spans="1:21" ht="15.75" customHeight="1" x14ac:dyDescent="0.15">
      <c r="A9" s="21"/>
      <c r="B9" s="114" t="s">
        <v>6</v>
      </c>
      <c r="C9" s="114"/>
      <c r="D9" s="114"/>
      <c r="E9" s="114"/>
      <c r="F9" s="123" t="s">
        <v>7</v>
      </c>
      <c r="G9" s="123"/>
      <c r="H9" s="123"/>
      <c r="I9" s="21" t="s">
        <v>8</v>
      </c>
      <c r="J9" s="99">
        <v>5661</v>
      </c>
      <c r="K9" s="100"/>
      <c r="L9" s="100"/>
      <c r="M9" s="99">
        <v>5659</v>
      </c>
      <c r="N9" s="100"/>
      <c r="O9" s="100"/>
      <c r="P9" s="99">
        <v>5656</v>
      </c>
      <c r="Q9" s="100"/>
      <c r="R9" s="100"/>
      <c r="S9" s="99"/>
      <c r="T9" s="100"/>
      <c r="U9" s="100"/>
    </row>
    <row r="10" spans="1:21" ht="15.75" customHeight="1" x14ac:dyDescent="0.15">
      <c r="A10" s="22"/>
      <c r="B10" s="101" t="s">
        <v>9</v>
      </c>
      <c r="C10" s="101"/>
      <c r="D10" s="101"/>
      <c r="E10" s="101"/>
      <c r="F10" s="102" t="s">
        <v>10</v>
      </c>
      <c r="G10" s="102"/>
      <c r="H10" s="102"/>
      <c r="I10" s="22" t="s">
        <v>8</v>
      </c>
      <c r="J10" s="89">
        <v>1482</v>
      </c>
      <c r="K10" s="90"/>
      <c r="L10" s="90"/>
      <c r="M10" s="89">
        <v>1482</v>
      </c>
      <c r="N10" s="90"/>
      <c r="O10" s="90"/>
      <c r="P10" s="89">
        <v>1482</v>
      </c>
      <c r="Q10" s="90"/>
      <c r="R10" s="90"/>
      <c r="S10" s="89"/>
      <c r="T10" s="90"/>
      <c r="U10" s="90"/>
    </row>
    <row r="11" spans="1:21" ht="15.75" customHeight="1" x14ac:dyDescent="0.15">
      <c r="A11" s="22"/>
      <c r="B11" s="101" t="s">
        <v>11</v>
      </c>
      <c r="C11" s="101"/>
      <c r="D11" s="101"/>
      <c r="E11" s="101"/>
      <c r="F11" s="102" t="s">
        <v>12</v>
      </c>
      <c r="G11" s="102"/>
      <c r="H11" s="102"/>
      <c r="I11" s="22" t="s">
        <v>13</v>
      </c>
      <c r="J11" s="89">
        <v>2650</v>
      </c>
      <c r="K11" s="90"/>
      <c r="L11" s="90"/>
      <c r="M11" s="89">
        <v>2650</v>
      </c>
      <c r="N11" s="90"/>
      <c r="O11" s="90"/>
      <c r="P11" s="89">
        <v>2650</v>
      </c>
      <c r="Q11" s="90"/>
      <c r="R11" s="90"/>
      <c r="S11" s="89"/>
      <c r="T11" s="90"/>
      <c r="U11" s="90"/>
    </row>
    <row r="12" spans="1:21" ht="15.75" customHeight="1" x14ac:dyDescent="0.15">
      <c r="A12" s="23"/>
      <c r="B12" s="95" t="s">
        <v>14</v>
      </c>
      <c r="C12" s="95"/>
      <c r="D12" s="95"/>
      <c r="E12" s="95"/>
      <c r="F12" s="96" t="s">
        <v>15</v>
      </c>
      <c r="G12" s="96"/>
      <c r="H12" s="96"/>
      <c r="I12" s="23" t="s">
        <v>16</v>
      </c>
      <c r="J12" s="97">
        <f>ROUND((J9-J10)/J11,3)</f>
        <v>1.577</v>
      </c>
      <c r="K12" s="98"/>
      <c r="L12" s="98"/>
      <c r="M12" s="97">
        <f>ROUND((M9-M10)/M11,3)</f>
        <v>1.5760000000000001</v>
      </c>
      <c r="N12" s="98"/>
      <c r="O12" s="98"/>
      <c r="P12" s="97">
        <f>ROUND((P9-P10)/P11,3)</f>
        <v>1.575</v>
      </c>
      <c r="Q12" s="98"/>
      <c r="R12" s="98"/>
      <c r="S12" s="82"/>
      <c r="T12" s="83"/>
      <c r="U12" s="83"/>
    </row>
    <row r="13" spans="1:21" ht="15.75" customHeight="1" x14ac:dyDescent="0.15">
      <c r="A13" s="4" t="s">
        <v>17</v>
      </c>
      <c r="B13" s="19"/>
      <c r="C13" s="18"/>
      <c r="D13" s="18"/>
      <c r="E13" s="18"/>
      <c r="F13" s="116" t="s">
        <v>18</v>
      </c>
      <c r="G13" s="116"/>
      <c r="H13" s="116"/>
      <c r="I13" s="4" t="s">
        <v>16</v>
      </c>
      <c r="J13" s="117">
        <f>AVERAGE(J12:U12)</f>
        <v>1.5759999999999998</v>
      </c>
      <c r="K13" s="118"/>
      <c r="L13" s="118"/>
      <c r="M13" s="119"/>
      <c r="N13" s="119"/>
      <c r="O13" s="119"/>
      <c r="P13" s="118"/>
      <c r="Q13" s="118"/>
      <c r="R13" s="118"/>
      <c r="S13" s="118"/>
      <c r="T13" s="118"/>
      <c r="U13" s="118"/>
    </row>
    <row r="14" spans="1:21" x14ac:dyDescent="0.15">
      <c r="A14" s="7" t="s">
        <v>19</v>
      </c>
      <c r="B14" s="20"/>
      <c r="C14" s="20"/>
      <c r="D14" s="20"/>
      <c r="E14" s="20"/>
      <c r="F14" s="8"/>
      <c r="G14" s="8"/>
      <c r="H14" s="8"/>
      <c r="I14" s="8"/>
      <c r="J14" s="28"/>
      <c r="K14" s="28"/>
      <c r="L14" s="28"/>
      <c r="M14" s="28"/>
      <c r="N14" s="28"/>
      <c r="O14" s="28"/>
      <c r="P14" s="40"/>
      <c r="Q14" s="40"/>
      <c r="R14" s="40"/>
      <c r="S14" s="40"/>
      <c r="T14" s="40"/>
      <c r="U14" s="40"/>
    </row>
    <row r="15" spans="1:21" ht="15" customHeight="1" x14ac:dyDescent="0.15">
      <c r="A15" s="9"/>
      <c r="B15" s="120" t="s">
        <v>20</v>
      </c>
      <c r="C15" s="120"/>
      <c r="D15" s="120"/>
      <c r="E15" s="120"/>
      <c r="F15" s="10"/>
      <c r="G15" s="10"/>
      <c r="H15" s="9"/>
      <c r="I15" s="9"/>
      <c r="J15" s="121"/>
      <c r="K15" s="122"/>
      <c r="L15" s="122"/>
      <c r="M15" s="121"/>
      <c r="N15" s="122"/>
      <c r="O15" s="122"/>
      <c r="P15" s="121"/>
      <c r="Q15" s="122"/>
      <c r="R15" s="122"/>
      <c r="S15" s="121"/>
      <c r="T15" s="122"/>
      <c r="U15" s="122"/>
    </row>
    <row r="16" spans="1:21" ht="15" customHeight="1" x14ac:dyDescent="0.15">
      <c r="A16" s="21"/>
      <c r="B16" s="114" t="s">
        <v>21</v>
      </c>
      <c r="C16" s="114"/>
      <c r="D16" s="114"/>
      <c r="E16" s="114"/>
      <c r="F16" s="24"/>
      <c r="G16" s="24"/>
      <c r="H16" s="21"/>
      <c r="I16" s="21"/>
      <c r="J16" s="115" t="s">
        <v>63</v>
      </c>
      <c r="K16" s="100"/>
      <c r="L16" s="100"/>
      <c r="M16" s="115" t="s">
        <v>64</v>
      </c>
      <c r="N16" s="100"/>
      <c r="O16" s="100"/>
      <c r="P16" s="115" t="s">
        <v>65</v>
      </c>
      <c r="Q16" s="100"/>
      <c r="R16" s="100"/>
      <c r="S16" s="99"/>
      <c r="T16" s="100"/>
      <c r="U16" s="100"/>
    </row>
    <row r="17" spans="1:21" ht="15" customHeight="1" x14ac:dyDescent="0.15">
      <c r="A17" s="22"/>
      <c r="B17" s="101" t="s">
        <v>22</v>
      </c>
      <c r="C17" s="101"/>
      <c r="D17" s="101"/>
      <c r="E17" s="101"/>
      <c r="F17" s="25"/>
      <c r="G17" s="25"/>
      <c r="H17" s="22"/>
      <c r="I17" s="22" t="s">
        <v>23</v>
      </c>
      <c r="J17" s="112">
        <v>37.5</v>
      </c>
      <c r="K17" s="90"/>
      <c r="L17" s="90"/>
      <c r="M17" s="112">
        <v>37.5</v>
      </c>
      <c r="N17" s="90"/>
      <c r="O17" s="90"/>
      <c r="P17" s="112">
        <v>37.5</v>
      </c>
      <c r="Q17" s="90"/>
      <c r="R17" s="90"/>
      <c r="S17" s="89"/>
      <c r="T17" s="90"/>
      <c r="U17" s="90"/>
    </row>
    <row r="18" spans="1:21" ht="15" customHeight="1" x14ac:dyDescent="0.15">
      <c r="A18" s="22"/>
      <c r="B18" s="101" t="s">
        <v>24</v>
      </c>
      <c r="C18" s="101"/>
      <c r="D18" s="101"/>
      <c r="E18" s="101"/>
      <c r="F18" s="25"/>
      <c r="G18" s="25"/>
      <c r="H18" s="22"/>
      <c r="I18" s="22"/>
      <c r="J18" s="112" t="s">
        <v>66</v>
      </c>
      <c r="K18" s="90"/>
      <c r="L18" s="90"/>
      <c r="M18" s="112" t="s">
        <v>66</v>
      </c>
      <c r="N18" s="90"/>
      <c r="O18" s="90"/>
      <c r="P18" s="112" t="s">
        <v>66</v>
      </c>
      <c r="Q18" s="90"/>
      <c r="R18" s="113"/>
      <c r="S18" s="89"/>
      <c r="T18" s="90"/>
      <c r="U18" s="90"/>
    </row>
    <row r="19" spans="1:21" ht="15" customHeight="1" x14ac:dyDescent="0.15">
      <c r="A19" s="22"/>
      <c r="B19" s="101" t="s">
        <v>25</v>
      </c>
      <c r="C19" s="101"/>
      <c r="D19" s="101"/>
      <c r="E19" s="101"/>
      <c r="F19" s="25"/>
      <c r="G19" s="25"/>
      <c r="H19" s="22"/>
      <c r="I19" s="22"/>
      <c r="J19" s="89"/>
      <c r="K19" s="90"/>
      <c r="L19" s="90"/>
      <c r="M19" s="89"/>
      <c r="N19" s="90"/>
      <c r="O19" s="90"/>
      <c r="P19" s="89"/>
      <c r="Q19" s="90"/>
      <c r="R19" s="90"/>
      <c r="S19" s="89"/>
      <c r="T19" s="90"/>
      <c r="U19" s="90"/>
    </row>
    <row r="20" spans="1:21" ht="15" customHeight="1" x14ac:dyDescent="0.15">
      <c r="A20" s="22"/>
      <c r="B20" s="101" t="s">
        <v>26</v>
      </c>
      <c r="C20" s="101"/>
      <c r="D20" s="101"/>
      <c r="E20" s="101"/>
      <c r="F20" s="25"/>
      <c r="G20" s="25"/>
      <c r="H20" s="22"/>
      <c r="I20" s="22" t="s">
        <v>27</v>
      </c>
      <c r="J20" s="89">
        <v>14</v>
      </c>
      <c r="K20" s="90"/>
      <c r="L20" s="90"/>
      <c r="M20" s="89">
        <v>14</v>
      </c>
      <c r="N20" s="90"/>
      <c r="O20" s="90"/>
      <c r="P20" s="89">
        <v>14</v>
      </c>
      <c r="Q20" s="90"/>
      <c r="R20" s="90"/>
      <c r="S20" s="89"/>
      <c r="T20" s="90"/>
      <c r="U20" s="90"/>
    </row>
    <row r="21" spans="1:21" ht="21" customHeight="1" x14ac:dyDescent="0.15">
      <c r="A21" s="22"/>
      <c r="B21" s="107" t="s">
        <v>28</v>
      </c>
      <c r="C21" s="107"/>
      <c r="D21" s="107"/>
      <c r="E21" s="107"/>
      <c r="F21" s="26"/>
      <c r="G21" s="26"/>
      <c r="H21" s="22"/>
      <c r="I21" s="22" t="s">
        <v>27</v>
      </c>
      <c r="J21" s="89">
        <v>3625</v>
      </c>
      <c r="K21" s="90"/>
      <c r="L21" s="90"/>
      <c r="M21" s="89">
        <v>3501</v>
      </c>
      <c r="N21" s="90"/>
      <c r="O21" s="90"/>
      <c r="P21" s="89">
        <v>3777</v>
      </c>
      <c r="Q21" s="90"/>
      <c r="R21" s="90"/>
      <c r="S21" s="89"/>
      <c r="T21" s="90"/>
      <c r="U21" s="90"/>
    </row>
    <row r="22" spans="1:21" ht="24" customHeight="1" x14ac:dyDescent="0.15">
      <c r="A22" s="22"/>
      <c r="B22" s="107" t="s">
        <v>29</v>
      </c>
      <c r="C22" s="107"/>
      <c r="D22" s="107"/>
      <c r="E22" s="107"/>
      <c r="F22" s="110" t="s">
        <v>30</v>
      </c>
      <c r="G22" s="110"/>
      <c r="H22" s="110"/>
      <c r="I22" s="22" t="s">
        <v>27</v>
      </c>
      <c r="J22" s="89">
        <f>J21-J20</f>
        <v>3611</v>
      </c>
      <c r="K22" s="90"/>
      <c r="L22" s="90"/>
      <c r="M22" s="89">
        <f>M21-M20</f>
        <v>3487</v>
      </c>
      <c r="N22" s="90"/>
      <c r="O22" s="90"/>
      <c r="P22" s="89">
        <f>P21-P20</f>
        <v>3763</v>
      </c>
      <c r="Q22" s="90"/>
      <c r="R22" s="90"/>
      <c r="S22" s="89"/>
      <c r="T22" s="90"/>
      <c r="U22" s="90"/>
    </row>
    <row r="23" spans="1:21" x14ac:dyDescent="0.15">
      <c r="A23" s="22"/>
      <c r="B23" s="111" t="s">
        <v>31</v>
      </c>
      <c r="C23" s="111"/>
      <c r="D23" s="111"/>
      <c r="E23" s="111"/>
      <c r="F23" s="102" t="s">
        <v>32</v>
      </c>
      <c r="G23" s="102"/>
      <c r="H23" s="102"/>
      <c r="I23" s="22" t="s">
        <v>27</v>
      </c>
      <c r="J23" s="89">
        <v>5000</v>
      </c>
      <c r="K23" s="90"/>
      <c r="L23" s="90"/>
      <c r="M23" s="89">
        <v>5000</v>
      </c>
      <c r="N23" s="90"/>
      <c r="O23" s="90"/>
      <c r="P23" s="89">
        <v>5000</v>
      </c>
      <c r="Q23" s="90"/>
      <c r="R23" s="90"/>
      <c r="S23" s="89"/>
      <c r="T23" s="90"/>
      <c r="U23" s="90"/>
    </row>
    <row r="24" spans="1:21" x14ac:dyDescent="0.15">
      <c r="A24" s="22"/>
      <c r="B24" s="107" t="s">
        <v>33</v>
      </c>
      <c r="C24" s="107"/>
      <c r="D24" s="107"/>
      <c r="E24" s="107"/>
      <c r="F24" s="102" t="s">
        <v>34</v>
      </c>
      <c r="G24" s="102"/>
      <c r="H24" s="102"/>
      <c r="I24" s="22" t="s">
        <v>27</v>
      </c>
      <c r="J24" s="89">
        <v>1921</v>
      </c>
      <c r="K24" s="90"/>
      <c r="L24" s="90"/>
      <c r="M24" s="89">
        <v>1985</v>
      </c>
      <c r="N24" s="90"/>
      <c r="O24" s="90"/>
      <c r="P24" s="89">
        <v>1792</v>
      </c>
      <c r="Q24" s="90"/>
      <c r="R24" s="90"/>
      <c r="S24" s="89"/>
      <c r="T24" s="90"/>
      <c r="U24" s="90"/>
    </row>
    <row r="25" spans="1:21" x14ac:dyDescent="0.15">
      <c r="A25" s="22"/>
      <c r="B25" s="107" t="s">
        <v>35</v>
      </c>
      <c r="C25" s="107"/>
      <c r="D25" s="107"/>
      <c r="E25" s="107"/>
      <c r="F25" s="102" t="s">
        <v>36</v>
      </c>
      <c r="G25" s="102"/>
      <c r="H25" s="102"/>
      <c r="I25" s="22" t="s">
        <v>27</v>
      </c>
      <c r="J25" s="108">
        <f>+(3.14*15^2)/4*1*J13</f>
        <v>278.36099999999999</v>
      </c>
      <c r="K25" s="109"/>
      <c r="L25" s="109"/>
      <c r="M25" s="108">
        <f>+(3.14*15^2)/4*1*J13</f>
        <v>278.36099999999999</v>
      </c>
      <c r="N25" s="109"/>
      <c r="O25" s="109"/>
      <c r="P25" s="108">
        <f>+(3.14*15^2)/4*1*J13</f>
        <v>278.36099999999999</v>
      </c>
      <c r="Q25" s="109"/>
      <c r="R25" s="109"/>
      <c r="S25" s="89"/>
      <c r="T25" s="90"/>
      <c r="U25" s="90"/>
    </row>
    <row r="26" spans="1:21" x14ac:dyDescent="0.15">
      <c r="A26" s="22"/>
      <c r="B26" s="101" t="s">
        <v>37</v>
      </c>
      <c r="C26" s="101"/>
      <c r="D26" s="101"/>
      <c r="E26" s="101"/>
      <c r="F26" s="102" t="s">
        <v>38</v>
      </c>
      <c r="G26" s="102"/>
      <c r="H26" s="102"/>
      <c r="I26" s="22" t="s">
        <v>13</v>
      </c>
      <c r="J26" s="103">
        <f>ROUND((J23-J24-J25)/$J$13,0)</f>
        <v>1777</v>
      </c>
      <c r="K26" s="104"/>
      <c r="L26" s="104"/>
      <c r="M26" s="103">
        <f>ROUND((M23-M24-M25)/$J$13,0)</f>
        <v>1736</v>
      </c>
      <c r="N26" s="104"/>
      <c r="O26" s="104"/>
      <c r="P26" s="103">
        <f>ROUND((P23-P24-P25)/$J$13,0)</f>
        <v>1859</v>
      </c>
      <c r="Q26" s="104"/>
      <c r="R26" s="104"/>
      <c r="S26" s="103"/>
      <c r="T26" s="104"/>
      <c r="U26" s="104"/>
    </row>
    <row r="27" spans="1:21" x14ac:dyDescent="0.15">
      <c r="A27" s="22"/>
      <c r="B27" s="101" t="s">
        <v>39</v>
      </c>
      <c r="C27" s="101"/>
      <c r="D27" s="101"/>
      <c r="E27" s="101"/>
      <c r="F27" s="102" t="s">
        <v>40</v>
      </c>
      <c r="G27" s="102"/>
      <c r="H27" s="102"/>
      <c r="I27" s="22" t="s">
        <v>16</v>
      </c>
      <c r="J27" s="105">
        <f>ROUND(J22/J26,3)</f>
        <v>2.032</v>
      </c>
      <c r="K27" s="106"/>
      <c r="L27" s="106"/>
      <c r="M27" s="105">
        <f>ROUND(M22/M26,3)</f>
        <v>2.0089999999999999</v>
      </c>
      <c r="N27" s="106"/>
      <c r="O27" s="106"/>
      <c r="P27" s="105">
        <f>ROUND(P22/P26,3)</f>
        <v>2.024</v>
      </c>
      <c r="Q27" s="106"/>
      <c r="R27" s="106"/>
      <c r="S27" s="105"/>
      <c r="T27" s="106"/>
      <c r="U27" s="106"/>
    </row>
    <row r="28" spans="1:21" x14ac:dyDescent="0.15">
      <c r="A28" s="23"/>
      <c r="B28" s="95" t="s">
        <v>14</v>
      </c>
      <c r="C28" s="95"/>
      <c r="D28" s="95"/>
      <c r="E28" s="95"/>
      <c r="F28" s="96" t="s">
        <v>41</v>
      </c>
      <c r="G28" s="96"/>
      <c r="H28" s="96"/>
      <c r="I28" s="23" t="s">
        <v>16</v>
      </c>
      <c r="J28" s="97">
        <f>ROUND(J27/(1+$J$40/100),3)</f>
        <v>1.8240000000000001</v>
      </c>
      <c r="K28" s="98"/>
      <c r="L28" s="98"/>
      <c r="M28" s="97">
        <f>ROUND(M27/(1+$J$40/100),3)</f>
        <v>1.8029999999999999</v>
      </c>
      <c r="N28" s="98"/>
      <c r="O28" s="98"/>
      <c r="P28" s="97">
        <f>ROUND(P27/(1+$J$40/100),3)</f>
        <v>1.8160000000000001</v>
      </c>
      <c r="Q28" s="98"/>
      <c r="R28" s="98"/>
      <c r="S28" s="97"/>
      <c r="T28" s="98"/>
      <c r="U28" s="98"/>
    </row>
    <row r="29" spans="1:21" x14ac:dyDescent="0.15">
      <c r="A29" s="76" t="s">
        <v>42</v>
      </c>
      <c r="B29" s="99" t="s">
        <v>43</v>
      </c>
      <c r="C29" s="100"/>
      <c r="D29" s="100"/>
      <c r="E29" s="100"/>
      <c r="F29" s="100"/>
      <c r="G29" s="100"/>
      <c r="H29" s="100"/>
      <c r="I29" s="100"/>
      <c r="J29" s="99">
        <v>1</v>
      </c>
      <c r="K29" s="100"/>
      <c r="L29" s="100"/>
      <c r="M29" s="99">
        <v>3</v>
      </c>
      <c r="N29" s="100"/>
      <c r="O29" s="100"/>
      <c r="P29" s="99">
        <v>5</v>
      </c>
      <c r="Q29" s="100"/>
      <c r="R29" s="100"/>
      <c r="S29" s="99"/>
      <c r="T29" s="100"/>
      <c r="U29" s="100"/>
    </row>
    <row r="30" spans="1:21" ht="16.5" x14ac:dyDescent="0.15">
      <c r="A30" s="77"/>
      <c r="B30" s="87" t="s">
        <v>44</v>
      </c>
      <c r="C30" s="88"/>
      <c r="D30" s="88"/>
      <c r="E30" s="88"/>
      <c r="F30" s="88"/>
      <c r="G30" s="88"/>
      <c r="H30" s="88"/>
      <c r="I30" s="22" t="s">
        <v>27</v>
      </c>
      <c r="J30" s="89">
        <v>1891.54</v>
      </c>
      <c r="K30" s="90"/>
      <c r="L30" s="90"/>
      <c r="M30" s="89">
        <v>1851.04</v>
      </c>
      <c r="N30" s="90"/>
      <c r="O30" s="90"/>
      <c r="P30" s="89">
        <v>1787.43</v>
      </c>
      <c r="Q30" s="90"/>
      <c r="R30" s="90"/>
      <c r="S30" s="89"/>
      <c r="T30" s="90"/>
      <c r="U30" s="90"/>
    </row>
    <row r="31" spans="1:21" ht="16.5" x14ac:dyDescent="0.15">
      <c r="A31" s="77"/>
      <c r="B31" s="87" t="s">
        <v>45</v>
      </c>
      <c r="C31" s="88"/>
      <c r="D31" s="88"/>
      <c r="E31" s="88"/>
      <c r="F31" s="88"/>
      <c r="G31" s="88"/>
      <c r="H31" s="88"/>
      <c r="I31" s="22" t="s">
        <v>27</v>
      </c>
      <c r="J31" s="89">
        <v>1733.74</v>
      </c>
      <c r="K31" s="90"/>
      <c r="L31" s="90"/>
      <c r="M31" s="89">
        <v>1679.14</v>
      </c>
      <c r="N31" s="90"/>
      <c r="O31" s="90"/>
      <c r="P31" s="93">
        <v>1630.58</v>
      </c>
      <c r="Q31" s="94"/>
      <c r="R31" s="94"/>
      <c r="S31" s="89"/>
      <c r="T31" s="90"/>
      <c r="U31" s="90"/>
    </row>
    <row r="32" spans="1:21" ht="16.5" x14ac:dyDescent="0.15">
      <c r="A32" s="77"/>
      <c r="B32" s="87" t="s">
        <v>46</v>
      </c>
      <c r="C32" s="88"/>
      <c r="D32" s="88"/>
      <c r="E32" s="88"/>
      <c r="F32" s="88"/>
      <c r="G32" s="88"/>
      <c r="H32" s="88"/>
      <c r="I32" s="22" t="s">
        <v>27</v>
      </c>
      <c r="J32" s="89">
        <v>263.23</v>
      </c>
      <c r="K32" s="90"/>
      <c r="L32" s="90"/>
      <c r="M32" s="89">
        <v>254.76</v>
      </c>
      <c r="N32" s="90"/>
      <c r="O32" s="90"/>
      <c r="P32" s="89">
        <v>247.55</v>
      </c>
      <c r="Q32" s="90"/>
      <c r="R32" s="90"/>
      <c r="S32" s="89"/>
      <c r="T32" s="90"/>
      <c r="U32" s="90"/>
    </row>
    <row r="33" spans="1:21" x14ac:dyDescent="0.15">
      <c r="A33" s="77"/>
      <c r="B33" s="87" t="s">
        <v>47</v>
      </c>
      <c r="C33" s="88"/>
      <c r="D33" s="88"/>
      <c r="E33" s="88"/>
      <c r="F33" s="88"/>
      <c r="G33" s="88"/>
      <c r="H33" s="88"/>
      <c r="I33" s="22" t="s">
        <v>48</v>
      </c>
      <c r="J33" s="93">
        <f>ROUND((J30-J31)/(J31-J32)*100,2)</f>
        <v>10.73</v>
      </c>
      <c r="K33" s="94"/>
      <c r="L33" s="94"/>
      <c r="M33" s="93">
        <f>ROUND((M30-M31)/(M31-M32)*100,2)</f>
        <v>12.07</v>
      </c>
      <c r="N33" s="94"/>
      <c r="O33" s="94"/>
      <c r="P33" s="93">
        <f>ROUND((P30-P31)/(P31-P32)*100,2)</f>
        <v>11.34</v>
      </c>
      <c r="Q33" s="94"/>
      <c r="R33" s="94"/>
      <c r="S33" s="93"/>
      <c r="T33" s="94"/>
      <c r="U33" s="94"/>
    </row>
    <row r="34" spans="1:21" x14ac:dyDescent="0.15">
      <c r="A34" s="77"/>
      <c r="B34" s="89" t="s">
        <v>43</v>
      </c>
      <c r="C34" s="90"/>
      <c r="D34" s="90"/>
      <c r="E34" s="90"/>
      <c r="F34" s="90"/>
      <c r="G34" s="90"/>
      <c r="H34" s="90"/>
      <c r="I34" s="90"/>
      <c r="J34" s="89">
        <v>2</v>
      </c>
      <c r="K34" s="90"/>
      <c r="L34" s="90"/>
      <c r="M34" s="89">
        <v>4</v>
      </c>
      <c r="N34" s="90"/>
      <c r="O34" s="90"/>
      <c r="P34" s="89">
        <v>6</v>
      </c>
      <c r="Q34" s="90"/>
      <c r="R34" s="90"/>
      <c r="S34" s="89"/>
      <c r="T34" s="90"/>
      <c r="U34" s="90"/>
    </row>
    <row r="35" spans="1:21" ht="16.5" x14ac:dyDescent="0.15">
      <c r="A35" s="77"/>
      <c r="B35" s="87" t="s">
        <v>44</v>
      </c>
      <c r="C35" s="88"/>
      <c r="D35" s="88"/>
      <c r="E35" s="88"/>
      <c r="F35" s="88"/>
      <c r="G35" s="88"/>
      <c r="H35" s="88"/>
      <c r="I35" s="22" t="s">
        <v>27</v>
      </c>
      <c r="J35" s="89">
        <v>1930.39</v>
      </c>
      <c r="K35" s="90"/>
      <c r="L35" s="90"/>
      <c r="M35" s="91">
        <v>1839.8</v>
      </c>
      <c r="N35" s="92"/>
      <c r="O35" s="92"/>
      <c r="P35" s="89">
        <v>1678.14</v>
      </c>
      <c r="Q35" s="90"/>
      <c r="R35" s="90"/>
      <c r="S35" s="89"/>
      <c r="T35" s="90"/>
      <c r="U35" s="90"/>
    </row>
    <row r="36" spans="1:21" ht="16.5" x14ac:dyDescent="0.15">
      <c r="A36" s="77"/>
      <c r="B36" s="87" t="s">
        <v>45</v>
      </c>
      <c r="C36" s="88"/>
      <c r="D36" s="88"/>
      <c r="E36" s="88"/>
      <c r="F36" s="88"/>
      <c r="G36" s="88"/>
      <c r="H36" s="88"/>
      <c r="I36" s="22" t="s">
        <v>27</v>
      </c>
      <c r="J36" s="89">
        <v>1769.14</v>
      </c>
      <c r="K36" s="90"/>
      <c r="L36" s="90"/>
      <c r="M36" s="89">
        <v>1666.99</v>
      </c>
      <c r="N36" s="90"/>
      <c r="O36" s="90"/>
      <c r="P36" s="89">
        <v>1530.69</v>
      </c>
      <c r="Q36" s="90"/>
      <c r="R36" s="90"/>
      <c r="S36" s="89"/>
      <c r="T36" s="90"/>
      <c r="U36" s="90"/>
    </row>
    <row r="37" spans="1:21" ht="16.5" x14ac:dyDescent="0.15">
      <c r="A37" s="77"/>
      <c r="B37" s="87" t="s">
        <v>46</v>
      </c>
      <c r="C37" s="88"/>
      <c r="D37" s="88"/>
      <c r="E37" s="88"/>
      <c r="F37" s="88"/>
      <c r="G37" s="88"/>
      <c r="H37" s="88"/>
      <c r="I37" s="22" t="s">
        <v>27</v>
      </c>
      <c r="J37" s="89">
        <v>269.51</v>
      </c>
      <c r="K37" s="90"/>
      <c r="L37" s="90"/>
      <c r="M37" s="89">
        <v>253.76</v>
      </c>
      <c r="N37" s="90"/>
      <c r="O37" s="90"/>
      <c r="P37" s="89">
        <v>241.69</v>
      </c>
      <c r="Q37" s="90"/>
      <c r="R37" s="90"/>
      <c r="S37" s="89"/>
      <c r="T37" s="90"/>
      <c r="U37" s="90"/>
    </row>
    <row r="38" spans="1:21" x14ac:dyDescent="0.15">
      <c r="A38" s="77"/>
      <c r="B38" s="80" t="s">
        <v>47</v>
      </c>
      <c r="C38" s="81"/>
      <c r="D38" s="81"/>
      <c r="E38" s="81"/>
      <c r="F38" s="81"/>
      <c r="G38" s="81"/>
      <c r="H38" s="81"/>
      <c r="I38" s="23" t="s">
        <v>48</v>
      </c>
      <c r="J38" s="82">
        <f>ROUND((J35-J36)/(J36-J37)*100,2)</f>
        <v>10.75</v>
      </c>
      <c r="K38" s="83"/>
      <c r="L38" s="83"/>
      <c r="M38" s="82">
        <f>ROUND((M35-M36)/(M36-M37)*100,2)</f>
        <v>12.23</v>
      </c>
      <c r="N38" s="83"/>
      <c r="O38" s="83"/>
      <c r="P38" s="82">
        <f>ROUND((P35-P36)/(P36-P37)*100,2)</f>
        <v>11.44</v>
      </c>
      <c r="Q38" s="83"/>
      <c r="R38" s="83"/>
      <c r="S38" s="82"/>
      <c r="T38" s="83"/>
      <c r="U38" s="83"/>
    </row>
    <row r="39" spans="1:21" x14ac:dyDescent="0.15">
      <c r="A39" s="78"/>
      <c r="B39" s="84" t="s">
        <v>49</v>
      </c>
      <c r="C39" s="69"/>
      <c r="D39" s="69"/>
      <c r="E39" s="69"/>
      <c r="F39" s="69"/>
      <c r="G39" s="69"/>
      <c r="H39" s="69"/>
      <c r="I39" s="13" t="s">
        <v>48</v>
      </c>
      <c r="J39" s="85">
        <f>AVERAGE(J33,J38)</f>
        <v>10.74</v>
      </c>
      <c r="K39" s="43"/>
      <c r="L39" s="43"/>
      <c r="M39" s="85">
        <f>AVERAGE(M33,M38)</f>
        <v>12.15</v>
      </c>
      <c r="N39" s="43"/>
      <c r="O39" s="43"/>
      <c r="P39" s="85">
        <f>AVERAGE(P33,P38)</f>
        <v>11.39</v>
      </c>
      <c r="Q39" s="43"/>
      <c r="R39" s="43"/>
      <c r="S39" s="86"/>
      <c r="T39" s="28"/>
      <c r="U39" s="28"/>
    </row>
    <row r="40" spans="1:21" x14ac:dyDescent="0.15">
      <c r="A40" s="76" t="s">
        <v>50</v>
      </c>
      <c r="B40" s="69" t="s">
        <v>51</v>
      </c>
      <c r="C40" s="69"/>
      <c r="D40" s="69"/>
      <c r="E40" s="69"/>
      <c r="F40" s="69"/>
      <c r="G40" s="69"/>
      <c r="H40" s="69"/>
      <c r="I40" s="13" t="s">
        <v>48</v>
      </c>
      <c r="J40" s="70">
        <f>AVERAGE(J39:R39)</f>
        <v>11.426666666666668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 ht="16.5" x14ac:dyDescent="0.15">
      <c r="A41" s="77"/>
      <c r="B41" s="69" t="s">
        <v>52</v>
      </c>
      <c r="C41" s="72"/>
      <c r="D41" s="72"/>
      <c r="E41" s="72"/>
      <c r="F41" s="72"/>
      <c r="G41" s="72"/>
      <c r="H41" s="72"/>
      <c r="I41" s="13" t="s">
        <v>16</v>
      </c>
      <c r="J41" s="73">
        <f>AVERAGE(J27:R27)</f>
        <v>2.0216666666666669</v>
      </c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1:21" ht="18" customHeight="1" x14ac:dyDescent="0.15">
      <c r="A42" s="79"/>
      <c r="B42" s="75" t="s">
        <v>53</v>
      </c>
      <c r="C42" s="75"/>
      <c r="D42" s="75"/>
      <c r="E42" s="75"/>
      <c r="F42" s="75"/>
      <c r="G42" s="75"/>
      <c r="H42" s="75"/>
      <c r="I42" s="14" t="s">
        <v>16</v>
      </c>
      <c r="J42" s="73">
        <f>AVERAGE(J28:R28)</f>
        <v>1.8143333333333331</v>
      </c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1:21" x14ac:dyDescent="0.15">
      <c r="A43" s="11" t="s">
        <v>54</v>
      </c>
    </row>
    <row r="44" spans="1:21" x14ac:dyDescent="0.15">
      <c r="D44" s="33" t="s">
        <v>55</v>
      </c>
      <c r="E44" s="34"/>
      <c r="F44" s="34"/>
      <c r="G44" s="35"/>
      <c r="I44" s="57" t="s">
        <v>21</v>
      </c>
      <c r="J44" s="58"/>
      <c r="K44" s="58"/>
      <c r="L44" s="58" t="s">
        <v>56</v>
      </c>
      <c r="M44" s="58"/>
      <c r="N44" s="61"/>
      <c r="O44" s="15"/>
      <c r="Q44" s="33" t="s">
        <v>57</v>
      </c>
      <c r="R44" s="34"/>
      <c r="S44" s="34"/>
      <c r="T44" s="35"/>
    </row>
    <row r="45" spans="1:21" x14ac:dyDescent="0.15">
      <c r="D45" s="39"/>
      <c r="E45" s="40"/>
      <c r="F45" s="40"/>
      <c r="G45" s="41"/>
      <c r="I45" s="59"/>
      <c r="J45" s="60"/>
      <c r="K45" s="60"/>
      <c r="L45" s="60"/>
      <c r="M45" s="60"/>
      <c r="N45" s="62"/>
      <c r="O45" s="15"/>
      <c r="Q45" s="39"/>
      <c r="R45" s="40"/>
      <c r="S45" s="40"/>
      <c r="T45" s="41"/>
    </row>
    <row r="46" spans="1:21" x14ac:dyDescent="0.15">
      <c r="D46" s="27">
        <v>1.8360000000000001</v>
      </c>
      <c r="E46" s="28"/>
      <c r="F46" s="28"/>
      <c r="G46" s="29"/>
      <c r="I46" s="59" t="s">
        <v>58</v>
      </c>
      <c r="J46" s="60"/>
      <c r="K46" s="60"/>
      <c r="L46" s="63">
        <f>J28/$D$46*100</f>
        <v>99.346405228758172</v>
      </c>
      <c r="M46" s="63"/>
      <c r="N46" s="64"/>
      <c r="O46" s="16"/>
      <c r="P46" s="17"/>
      <c r="Q46" s="42">
        <f>AVERAGE(L46:N51)</f>
        <v>98.819898329702255</v>
      </c>
      <c r="R46" s="43"/>
      <c r="S46" s="43"/>
      <c r="T46" s="44"/>
    </row>
    <row r="47" spans="1:21" x14ac:dyDescent="0.15">
      <c r="D47" s="30"/>
      <c r="E47" s="31"/>
      <c r="F47" s="31"/>
      <c r="G47" s="32"/>
      <c r="I47" s="59"/>
      <c r="J47" s="60"/>
      <c r="K47" s="60"/>
      <c r="L47" s="63"/>
      <c r="M47" s="63"/>
      <c r="N47" s="64"/>
      <c r="O47" s="16"/>
      <c r="P47" s="17"/>
      <c r="Q47" s="45"/>
      <c r="R47" s="46"/>
      <c r="S47" s="46"/>
      <c r="T47" s="47"/>
    </row>
    <row r="48" spans="1:21" x14ac:dyDescent="0.15">
      <c r="I48" s="59" t="s">
        <v>59</v>
      </c>
      <c r="J48" s="60"/>
      <c r="K48" s="60"/>
      <c r="L48" s="63">
        <f>M28/$D$46*100</f>
        <v>98.202614379084963</v>
      </c>
      <c r="M48" s="63"/>
      <c r="N48" s="64"/>
      <c r="O48" s="16"/>
      <c r="P48" s="17"/>
      <c r="Q48" s="17"/>
      <c r="R48" s="17"/>
      <c r="S48" s="17"/>
      <c r="T48" s="17"/>
    </row>
    <row r="49" spans="4:20" ht="14.25" thickBot="1" x14ac:dyDescent="0.2">
      <c r="I49" s="59"/>
      <c r="J49" s="60"/>
      <c r="K49" s="60"/>
      <c r="L49" s="63"/>
      <c r="M49" s="63"/>
      <c r="N49" s="64"/>
      <c r="O49" s="16"/>
      <c r="P49" s="17"/>
      <c r="Q49" s="17"/>
      <c r="R49" s="17"/>
      <c r="S49" s="17"/>
      <c r="T49" s="17"/>
    </row>
    <row r="50" spans="4:20" ht="14.25" thickTop="1" x14ac:dyDescent="0.15">
      <c r="D50" s="33" t="s">
        <v>60</v>
      </c>
      <c r="E50" s="34"/>
      <c r="F50" s="34"/>
      <c r="G50" s="35"/>
      <c r="I50" s="59" t="s">
        <v>61</v>
      </c>
      <c r="J50" s="60"/>
      <c r="K50" s="60"/>
      <c r="L50" s="63">
        <f>P28/$D$46*100</f>
        <v>98.910675381263616</v>
      </c>
      <c r="M50" s="63"/>
      <c r="N50" s="64"/>
      <c r="O50" s="16"/>
      <c r="P50" s="17"/>
      <c r="Q50" s="48" t="s">
        <v>62</v>
      </c>
      <c r="R50" s="49"/>
      <c r="S50" s="49"/>
      <c r="T50" s="50"/>
    </row>
    <row r="51" spans="4:20" ht="14.25" thickBot="1" x14ac:dyDescent="0.2">
      <c r="D51" s="36"/>
      <c r="E51" s="37"/>
      <c r="F51" s="37"/>
      <c r="G51" s="38"/>
      <c r="I51" s="65"/>
      <c r="J51" s="66"/>
      <c r="K51" s="66"/>
      <c r="L51" s="67"/>
      <c r="M51" s="67"/>
      <c r="N51" s="68"/>
      <c r="O51" s="16"/>
      <c r="P51" s="17"/>
      <c r="Q51" s="51"/>
      <c r="R51" s="52"/>
      <c r="S51" s="52"/>
      <c r="T51" s="53"/>
    </row>
    <row r="52" spans="4:20" ht="14.25" thickTop="1" x14ac:dyDescent="0.15">
      <c r="D52" s="39">
        <v>12.9</v>
      </c>
      <c r="E52" s="40"/>
      <c r="F52" s="40"/>
      <c r="G52" s="41"/>
      <c r="L52" s="17"/>
      <c r="M52" s="17"/>
      <c r="N52" s="17"/>
      <c r="O52" s="17"/>
      <c r="P52" s="17"/>
      <c r="Q52" s="54">
        <f>MIN(L46:N51)</f>
        <v>98.202614379084963</v>
      </c>
      <c r="R52" s="55"/>
      <c r="S52" s="55"/>
      <c r="T52" s="56"/>
    </row>
    <row r="53" spans="4:20" x14ac:dyDescent="0.15">
      <c r="D53" s="30"/>
      <c r="E53" s="31"/>
      <c r="F53" s="31"/>
      <c r="G53" s="32"/>
      <c r="L53" s="17"/>
      <c r="M53" s="17"/>
      <c r="N53" s="17"/>
      <c r="O53" s="17"/>
      <c r="P53" s="17"/>
      <c r="Q53" s="45"/>
      <c r="R53" s="46"/>
      <c r="S53" s="46"/>
      <c r="T53" s="47"/>
    </row>
  </sheetData>
  <mergeCells count="202">
    <mergeCell ref="A1:D1"/>
    <mergeCell ref="E1:Q1"/>
    <mergeCell ref="R1:U1"/>
    <mergeCell ref="A3:B3"/>
    <mergeCell ref="O3:P3"/>
    <mergeCell ref="O5:P5"/>
    <mergeCell ref="A7:M7"/>
    <mergeCell ref="B8:E8"/>
    <mergeCell ref="J8:L8"/>
    <mergeCell ref="M8:O8"/>
    <mergeCell ref="P8:R8"/>
    <mergeCell ref="S8:U8"/>
    <mergeCell ref="Q5:U5"/>
    <mergeCell ref="E5:M5"/>
    <mergeCell ref="C3:M3"/>
    <mergeCell ref="Q3:U3"/>
    <mergeCell ref="B9:E9"/>
    <mergeCell ref="F9:H9"/>
    <mergeCell ref="J9:L9"/>
    <mergeCell ref="M9:O9"/>
    <mergeCell ref="P9:R9"/>
    <mergeCell ref="S9:U9"/>
    <mergeCell ref="B10:E10"/>
    <mergeCell ref="F10:H10"/>
    <mergeCell ref="J10:L10"/>
    <mergeCell ref="M10:O10"/>
    <mergeCell ref="P10:R10"/>
    <mergeCell ref="S10:U10"/>
    <mergeCell ref="B11:E11"/>
    <mergeCell ref="F11:H11"/>
    <mergeCell ref="J11:L11"/>
    <mergeCell ref="M11:O11"/>
    <mergeCell ref="P11:R11"/>
    <mergeCell ref="S11:U11"/>
    <mergeCell ref="B12:E12"/>
    <mergeCell ref="F12:H12"/>
    <mergeCell ref="J12:L12"/>
    <mergeCell ref="M12:O12"/>
    <mergeCell ref="P12:R12"/>
    <mergeCell ref="S12:U12"/>
    <mergeCell ref="F13:H13"/>
    <mergeCell ref="J13:U13"/>
    <mergeCell ref="J14:L14"/>
    <mergeCell ref="M14:O14"/>
    <mergeCell ref="P14:R14"/>
    <mergeCell ref="S14:U14"/>
    <mergeCell ref="B15:E15"/>
    <mergeCell ref="J15:L15"/>
    <mergeCell ref="M15:O15"/>
    <mergeCell ref="P15:R15"/>
    <mergeCell ref="S15:U15"/>
    <mergeCell ref="B16:E16"/>
    <mergeCell ref="J16:L16"/>
    <mergeCell ref="M16:O16"/>
    <mergeCell ref="P16:R16"/>
    <mergeCell ref="S16:U16"/>
    <mergeCell ref="B17:E17"/>
    <mergeCell ref="J17:L17"/>
    <mergeCell ref="M17:O17"/>
    <mergeCell ref="P17:R17"/>
    <mergeCell ref="S17:U17"/>
    <mergeCell ref="B18:E18"/>
    <mergeCell ref="J18:L18"/>
    <mergeCell ref="M18:O18"/>
    <mergeCell ref="P18:R18"/>
    <mergeCell ref="S18:U18"/>
    <mergeCell ref="B19:E19"/>
    <mergeCell ref="J19:L19"/>
    <mergeCell ref="M19:O19"/>
    <mergeCell ref="P19:R19"/>
    <mergeCell ref="S19:U19"/>
    <mergeCell ref="B20:E20"/>
    <mergeCell ref="J20:L20"/>
    <mergeCell ref="M20:O20"/>
    <mergeCell ref="P20:R20"/>
    <mergeCell ref="S20:U20"/>
    <mergeCell ref="B21:E21"/>
    <mergeCell ref="J21:L21"/>
    <mergeCell ref="M21:O21"/>
    <mergeCell ref="P21:R21"/>
    <mergeCell ref="S21:U21"/>
    <mergeCell ref="B22:E22"/>
    <mergeCell ref="F22:H22"/>
    <mergeCell ref="J22:L22"/>
    <mergeCell ref="M22:O22"/>
    <mergeCell ref="P22:R22"/>
    <mergeCell ref="S22:U22"/>
    <mergeCell ref="B23:E23"/>
    <mergeCell ref="F23:H23"/>
    <mergeCell ref="J23:L23"/>
    <mergeCell ref="M23:O23"/>
    <mergeCell ref="P23:R23"/>
    <mergeCell ref="S23:U23"/>
    <mergeCell ref="B24:E24"/>
    <mergeCell ref="F24:H24"/>
    <mergeCell ref="J24:L24"/>
    <mergeCell ref="M24:O24"/>
    <mergeCell ref="P24:R24"/>
    <mergeCell ref="S24:U24"/>
    <mergeCell ref="B25:E25"/>
    <mergeCell ref="F25:H25"/>
    <mergeCell ref="J25:L25"/>
    <mergeCell ref="M25:O25"/>
    <mergeCell ref="P25:R25"/>
    <mergeCell ref="S25:U25"/>
    <mergeCell ref="B26:E26"/>
    <mergeCell ref="F26:H26"/>
    <mergeCell ref="J26:L26"/>
    <mergeCell ref="M26:O26"/>
    <mergeCell ref="P26:R26"/>
    <mergeCell ref="S26:U26"/>
    <mergeCell ref="B27:E27"/>
    <mergeCell ref="F27:H27"/>
    <mergeCell ref="J27:L27"/>
    <mergeCell ref="M27:O27"/>
    <mergeCell ref="P27:R27"/>
    <mergeCell ref="S27:U27"/>
    <mergeCell ref="B28:E28"/>
    <mergeCell ref="F28:H28"/>
    <mergeCell ref="J28:L28"/>
    <mergeCell ref="M28:O28"/>
    <mergeCell ref="P28:R28"/>
    <mergeCell ref="S28:U28"/>
    <mergeCell ref="B29:I29"/>
    <mergeCell ref="J29:L29"/>
    <mergeCell ref="M29:O29"/>
    <mergeCell ref="P29:R29"/>
    <mergeCell ref="S29:U29"/>
    <mergeCell ref="B30:H30"/>
    <mergeCell ref="J30:L30"/>
    <mergeCell ref="M30:O30"/>
    <mergeCell ref="P30:R30"/>
    <mergeCell ref="S30:U30"/>
    <mergeCell ref="B31:H31"/>
    <mergeCell ref="J31:L31"/>
    <mergeCell ref="M31:O31"/>
    <mergeCell ref="P31:R31"/>
    <mergeCell ref="S31:U31"/>
    <mergeCell ref="B32:H32"/>
    <mergeCell ref="J32:L32"/>
    <mergeCell ref="M32:O32"/>
    <mergeCell ref="P32:R32"/>
    <mergeCell ref="S32:U32"/>
    <mergeCell ref="B33:H33"/>
    <mergeCell ref="J33:L33"/>
    <mergeCell ref="M33:O33"/>
    <mergeCell ref="P33:R33"/>
    <mergeCell ref="S33:U33"/>
    <mergeCell ref="B37:H37"/>
    <mergeCell ref="J37:L37"/>
    <mergeCell ref="M37:O37"/>
    <mergeCell ref="P37:R37"/>
    <mergeCell ref="S37:U37"/>
    <mergeCell ref="B34:I34"/>
    <mergeCell ref="J34:L34"/>
    <mergeCell ref="M34:O34"/>
    <mergeCell ref="P34:R34"/>
    <mergeCell ref="S34:U34"/>
    <mergeCell ref="B35:H35"/>
    <mergeCell ref="J35:L35"/>
    <mergeCell ref="M35:O35"/>
    <mergeCell ref="P35:R35"/>
    <mergeCell ref="S35:U35"/>
    <mergeCell ref="B40:H40"/>
    <mergeCell ref="J40:U40"/>
    <mergeCell ref="B41:H41"/>
    <mergeCell ref="J41:U41"/>
    <mergeCell ref="B42:H42"/>
    <mergeCell ref="J42:U42"/>
    <mergeCell ref="A29:A39"/>
    <mergeCell ref="A40:A42"/>
    <mergeCell ref="D44:G45"/>
    <mergeCell ref="B38:H38"/>
    <mergeCell ref="J38:L38"/>
    <mergeCell ref="M38:O38"/>
    <mergeCell ref="P38:R38"/>
    <mergeCell ref="S38:U38"/>
    <mergeCell ref="B39:H39"/>
    <mergeCell ref="J39:L39"/>
    <mergeCell ref="M39:O39"/>
    <mergeCell ref="P39:R39"/>
    <mergeCell ref="S39:U39"/>
    <mergeCell ref="B36:H36"/>
    <mergeCell ref="J36:L36"/>
    <mergeCell ref="M36:O36"/>
    <mergeCell ref="P36:R36"/>
    <mergeCell ref="S36:U36"/>
    <mergeCell ref="D46:G47"/>
    <mergeCell ref="D50:G51"/>
    <mergeCell ref="D52:G53"/>
    <mergeCell ref="Q44:T45"/>
    <mergeCell ref="Q46:T47"/>
    <mergeCell ref="Q50:T51"/>
    <mergeCell ref="Q52:T53"/>
    <mergeCell ref="I44:K45"/>
    <mergeCell ref="L44:N45"/>
    <mergeCell ref="I46:K47"/>
    <mergeCell ref="L46:N47"/>
    <mergeCell ref="I48:K49"/>
    <mergeCell ref="L48:N49"/>
    <mergeCell ref="I50:K51"/>
    <mergeCell ref="L50:N51"/>
  </mergeCells>
  <phoneticPr fontId="10"/>
  <printOptions horizontalCentered="1"/>
  <pageMargins left="0.55118110236220474" right="0.19685039370078741" top="0.98425196850393704" bottom="0.43307086614173229" header="0.51181102362204722" footer="0.39370078740157483"/>
  <pageSetup paperSize="9" scale="97" orientation="portrait" r:id="rId1"/>
  <rowBreaks count="1" manualBreakCount="1">
    <brk id="56" max="16383" man="1"/>
  </rowBreaks>
  <colBreaks count="1" manualBreakCount="1">
    <brk id="21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2021-10-20T06:14:23Z</dcterms:created>
  <dcterms:modified xsi:type="dcterms:W3CDTF">2021-10-20T06:14:36Z</dcterms:modified>
</cp:coreProperties>
</file>